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3250" windowHeight="12570"/>
  </bookViews>
  <sheets>
    <sheet name="смета 2024г " sheetId="5" r:id="rId1"/>
  </sheets>
  <definedNames>
    <definedName name="_xlnm.Print_Area" localSheetId="0">'смета 2024г '!$A$1:$C$94</definedName>
  </definedNames>
  <calcPr calcId="181029"/>
</workbook>
</file>

<file path=xl/calcChain.xml><?xml version="1.0" encoding="utf-8"?>
<calcChain xmlns="http://schemas.openxmlformats.org/spreadsheetml/2006/main">
  <c r="D42" i="5" l="1"/>
  <c r="D73" i="5"/>
  <c r="D41" i="5"/>
  <c r="D67" i="5"/>
  <c r="D18" i="5"/>
  <c r="D15" i="5"/>
  <c r="E15" i="5" s="1"/>
  <c r="D28" i="5"/>
  <c r="D25" i="5"/>
  <c r="C77" i="5"/>
  <c r="E65" i="5"/>
  <c r="D72" i="5" l="1"/>
  <c r="D77" i="5" s="1"/>
  <c r="E62" i="5" l="1"/>
  <c r="E57" i="5" l="1"/>
  <c r="E11" i="5" l="1"/>
  <c r="D80" i="5" l="1"/>
  <c r="E61" i="5"/>
  <c r="E86" i="5" l="1"/>
  <c r="E83" i="5"/>
  <c r="E38" i="5" l="1"/>
  <c r="C18" i="5" l="1"/>
  <c r="E12" i="5" l="1"/>
  <c r="E13" i="5"/>
  <c r="E14" i="5"/>
  <c r="E18" i="5" l="1"/>
  <c r="E36" i="5"/>
  <c r="E37" i="5"/>
  <c r="E22" i="5" l="1"/>
  <c r="E23" i="5"/>
  <c r="E25" i="5"/>
  <c r="E28" i="5"/>
  <c r="E29" i="5"/>
  <c r="E30" i="5"/>
  <c r="E31" i="5"/>
  <c r="E33" i="5"/>
  <c r="E34" i="5"/>
  <c r="E35" i="5"/>
  <c r="E39" i="5"/>
  <c r="E40" i="5"/>
  <c r="E53" i="5"/>
  <c r="E54" i="5"/>
  <c r="E55" i="5"/>
  <c r="E58" i="5"/>
  <c r="E59" i="5"/>
  <c r="E60" i="5"/>
  <c r="E63" i="5"/>
  <c r="E64" i="5"/>
  <c r="E66" i="5"/>
  <c r="E68" i="5"/>
  <c r="E69" i="5"/>
  <c r="E70" i="5"/>
  <c r="E71" i="5"/>
  <c r="E72" i="5"/>
  <c r="E73" i="5"/>
  <c r="E21" i="5"/>
  <c r="E42" i="5" l="1"/>
  <c r="E24" i="5" l="1"/>
  <c r="E67" i="5" l="1"/>
  <c r="E32" i="5" l="1"/>
  <c r="E41" i="5"/>
</calcChain>
</file>

<file path=xl/comments1.xml><?xml version="1.0" encoding="utf-8"?>
<comments xmlns="http://schemas.openxmlformats.org/spreadsheetml/2006/main">
  <authors>
    <author>Автор</author>
  </authors>
  <commentList>
    <comment ref="B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Налоги + страховые</t>
        </r>
      </text>
    </comment>
    <comment ref="C83" authorId="0">
      <text>
        <r>
          <rPr>
            <b/>
            <sz val="9"/>
            <color indexed="81"/>
            <rFont val="Tahoma"/>
            <family val="2"/>
            <charset val="204"/>
          </rPr>
          <t>предъявлено поставщиком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83" authorId="0">
      <text>
        <r>
          <rPr>
            <b/>
            <sz val="9"/>
            <color indexed="81"/>
            <rFont val="Tahoma"/>
            <family val="2"/>
            <charset val="204"/>
          </rPr>
          <t>предъявлено собственникам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8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Предъявлено поставщиком</t>
        </r>
      </text>
    </comment>
    <comment ref="D8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Начислено собственникам</t>
        </r>
      </text>
    </comment>
  </commentList>
</comments>
</file>

<file path=xl/sharedStrings.xml><?xml version="1.0" encoding="utf-8"?>
<sst xmlns="http://schemas.openxmlformats.org/spreadsheetml/2006/main" count="124" uniqueCount="121">
  <si>
    <t xml:space="preserve">     </t>
  </si>
  <si>
    <t>№</t>
  </si>
  <si>
    <t>Наименование расходов</t>
  </si>
  <si>
    <t>п/п</t>
  </si>
  <si>
    <t>1.</t>
  </si>
  <si>
    <t>2.</t>
  </si>
  <si>
    <t>3.</t>
  </si>
  <si>
    <t>7.</t>
  </si>
  <si>
    <t>Доходы</t>
  </si>
  <si>
    <t>Итого:</t>
  </si>
  <si>
    <t>Расходы</t>
  </si>
  <si>
    <t>Содержание жилья</t>
  </si>
  <si>
    <t>1.1.</t>
  </si>
  <si>
    <t>Фонд оплаты труда АУП</t>
  </si>
  <si>
    <t>1.2.</t>
  </si>
  <si>
    <t>Налоги с ФОТ</t>
  </si>
  <si>
    <t>1.3.</t>
  </si>
  <si>
    <t>Аренда офиса ТСЖ</t>
  </si>
  <si>
    <t>1.4.</t>
  </si>
  <si>
    <t>Содержание офиса</t>
  </si>
  <si>
    <t>1.5.</t>
  </si>
  <si>
    <t>Услуги банка по РКО, % по реестру</t>
  </si>
  <si>
    <t>1.6.</t>
  </si>
  <si>
    <t>Услуги связи (телефон+сот и интернет)</t>
  </si>
  <si>
    <t>1.7.</t>
  </si>
  <si>
    <t>Паспортное обслуживание</t>
  </si>
  <si>
    <t>1.8.</t>
  </si>
  <si>
    <t>1.9.</t>
  </si>
  <si>
    <t>Премиальный фонд</t>
  </si>
  <si>
    <t>1.10.</t>
  </si>
  <si>
    <t>Налоги с ФОТ (премиального фонда)</t>
  </si>
  <si>
    <t>1.11.</t>
  </si>
  <si>
    <t>Юридическое обслуживание ТСЖ</t>
  </si>
  <si>
    <t>1.12.</t>
  </si>
  <si>
    <t>1.13.</t>
  </si>
  <si>
    <t xml:space="preserve">Хостинг сайта </t>
  </si>
  <si>
    <t>2.1.</t>
  </si>
  <si>
    <t>Фонд оплаты труда техн.персонала</t>
  </si>
  <si>
    <t>2.2.</t>
  </si>
  <si>
    <t>2.3.</t>
  </si>
  <si>
    <t>Материалы  и инвентарь для тек.ремонта</t>
  </si>
  <si>
    <t>2.4.</t>
  </si>
  <si>
    <t>2.5.</t>
  </si>
  <si>
    <t>2.6.</t>
  </si>
  <si>
    <t>Т/о лифтов</t>
  </si>
  <si>
    <t>2.7.</t>
  </si>
  <si>
    <t>Обслуживание сист. ПС и ОС,автом,</t>
  </si>
  <si>
    <t>пожаротуш,видеонаблюдения дома</t>
  </si>
  <si>
    <t>2.8.</t>
  </si>
  <si>
    <t>2.9.</t>
  </si>
  <si>
    <t>Оказание услуг по договорам подряда</t>
  </si>
  <si>
    <t>3.1.</t>
  </si>
  <si>
    <t>Клининговая компания (уборщица)</t>
  </si>
  <si>
    <t>3.2.</t>
  </si>
  <si>
    <t>Клининговая компания (дворник)</t>
  </si>
  <si>
    <t>3.3.</t>
  </si>
  <si>
    <t xml:space="preserve">Аренда коврики </t>
  </si>
  <si>
    <t>Материалы и инвентарь (дворник, уборщ)</t>
  </si>
  <si>
    <t>3.6.</t>
  </si>
  <si>
    <t>Уборка дворовой территории механизмами (вывоз снега)</t>
  </si>
  <si>
    <t>4.1.</t>
  </si>
  <si>
    <t>Дератизация подвала</t>
  </si>
  <si>
    <t>5.1.</t>
  </si>
  <si>
    <t>5.2.</t>
  </si>
  <si>
    <t>Освидетельствование лифтов</t>
  </si>
  <si>
    <t>Всего</t>
  </si>
  <si>
    <t>Обслуживание домофона</t>
  </si>
  <si>
    <t>Прочие платежи</t>
  </si>
  <si>
    <t>Охрана дома</t>
  </si>
  <si>
    <t>Коммунальные платежи</t>
  </si>
  <si>
    <t xml:space="preserve">Отопление </t>
  </si>
  <si>
    <t>Вода</t>
  </si>
  <si>
    <t>по приборам учета</t>
  </si>
  <si>
    <t>Э/энергия</t>
  </si>
  <si>
    <t>Пени</t>
  </si>
  <si>
    <t>Плата за содер.и рем. общ. имущ. в доме</t>
  </si>
  <si>
    <t>9.</t>
  </si>
  <si>
    <t>Расходы на т/о ворот (паркинг)</t>
  </si>
  <si>
    <t>2.10.</t>
  </si>
  <si>
    <t>2.11.</t>
  </si>
  <si>
    <t>2.12.</t>
  </si>
  <si>
    <t>2.13.</t>
  </si>
  <si>
    <t>6.1.</t>
  </si>
  <si>
    <t>Испытание пожарных кранов (2 раза/год)</t>
  </si>
  <si>
    <t xml:space="preserve">   по приборам учета</t>
  </si>
  <si>
    <t>Отклонение</t>
  </si>
  <si>
    <t>1.15.</t>
  </si>
  <si>
    <t>Заполнение сайта ГИС ЖКХ</t>
  </si>
  <si>
    <t>1.16.</t>
  </si>
  <si>
    <t>Резерв на отпуска</t>
  </si>
  <si>
    <t xml:space="preserve">Текущий ремонт в т.ч., </t>
  </si>
  <si>
    <t>ИТОГО остаток денежных средств по статье Сод.жилья</t>
  </si>
  <si>
    <t>Проведение новогоднего праздника</t>
  </si>
  <si>
    <t xml:space="preserve">Непредвиденные расходы </t>
  </si>
  <si>
    <t>РКО</t>
  </si>
  <si>
    <t>Процент за внесение взносов по кап.ремонту</t>
  </si>
  <si>
    <t>Налог на УСН</t>
  </si>
  <si>
    <t>Перекатка пожарного рукава</t>
  </si>
  <si>
    <t>Страхование лифтов</t>
  </si>
  <si>
    <t xml:space="preserve">Доходы от аренды </t>
  </si>
  <si>
    <t>Обслуживание сайта ТСН</t>
  </si>
  <si>
    <t>Расходы на т/о ворот (двор/шлагбаум)</t>
  </si>
  <si>
    <t>1.14.</t>
  </si>
  <si>
    <t>3.4.</t>
  </si>
  <si>
    <t xml:space="preserve">Ремонт, поверка приборов УКУТ </t>
  </si>
  <si>
    <t>ОТЧЕТ об исполнении бюджета - сметы доходов и расходов ТСН "Фурманова, 103" за 2024 год.</t>
  </si>
  <si>
    <t>План 2024г.</t>
  </si>
  <si>
    <t>Факт 2024г</t>
  </si>
  <si>
    <t>Восстановление коробов в МОП</t>
  </si>
  <si>
    <t>Монтаж оборудования системы контроля доступа (распашные ворота)</t>
  </si>
  <si>
    <t>Ремонт видеорегистратора (камеры)</t>
  </si>
  <si>
    <t>Ремонт кровли</t>
  </si>
  <si>
    <t>Ремонт фасада</t>
  </si>
  <si>
    <t>Уборка снега с крыши здания</t>
  </si>
  <si>
    <t xml:space="preserve">Озеленение дворовой территории (благоустройство, песок) </t>
  </si>
  <si>
    <t>Поверка приборов учета</t>
  </si>
  <si>
    <t xml:space="preserve">     ремонтно-наладочные работы по замене 2 торсионных пружин (Адапт)</t>
  </si>
  <si>
    <t>Остаток по статье содержание жилья 2023г</t>
  </si>
  <si>
    <t>ТО, аварийно-диспетчерское обслуживание МКД</t>
  </si>
  <si>
    <t>3.5.</t>
  </si>
  <si>
    <t>Сдача металла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</si>
</sst>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</font>
    <font>
      <sz val="14"/>
      <color indexed="8"/>
      <name val="Times New Roman"/>
      <family val="1"/>
      <charset val="204"/>
    </font>
    <font>
      <sz val="8"/>
      <name val="Calibri"/>
      <family val="2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u/>
      <sz val="14"/>
      <color indexed="8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i/>
      <sz val="9"/>
      <color indexed="8"/>
      <name val="Calibri"/>
      <family val="2"/>
    </font>
    <font>
      <b/>
      <sz val="9"/>
      <color indexed="8"/>
      <name val="Calibri"/>
      <family val="2"/>
      <charset val="204"/>
    </font>
    <font>
      <b/>
      <i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9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Calibri"/>
      <family val="2"/>
      <scheme val="minor"/>
    </font>
    <font>
      <i/>
      <sz val="9"/>
      <color theme="1"/>
      <name val="Times New Roman"/>
      <family val="1"/>
      <charset val="204"/>
    </font>
    <font>
      <i/>
      <sz val="9"/>
      <color theme="1"/>
      <name val="Calibri"/>
      <family val="2"/>
      <scheme val="minor"/>
    </font>
    <font>
      <i/>
      <sz val="9"/>
      <name val="Arial"/>
      <family val="2"/>
      <charset val="204"/>
    </font>
    <font>
      <b/>
      <u/>
      <sz val="11"/>
      <color indexed="8"/>
      <name val="Times New Roman"/>
      <family val="1"/>
      <charset val="204"/>
    </font>
    <font>
      <sz val="11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i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3" borderId="0" xfId="0" applyFill="1"/>
    <xf numFmtId="0" fontId="12" fillId="0" borderId="0" xfId="0" applyFont="1"/>
    <xf numFmtId="0" fontId="10" fillId="2" borderId="1" xfId="0" applyFont="1" applyFill="1" applyBorder="1" applyAlignment="1">
      <alignment horizontal="center" vertical="center"/>
    </xf>
    <xf numFmtId="0" fontId="12" fillId="0" borderId="1" xfId="0" applyFont="1" applyBorder="1"/>
    <xf numFmtId="0" fontId="15" fillId="2" borderId="1" xfId="0" applyFont="1" applyFill="1" applyBorder="1"/>
    <xf numFmtId="0" fontId="15" fillId="0" borderId="1" xfId="0" applyFont="1" applyBorder="1"/>
    <xf numFmtId="0" fontId="12" fillId="2" borderId="1" xfId="0" applyFont="1" applyFill="1" applyBorder="1"/>
    <xf numFmtId="2" fontId="12" fillId="2" borderId="1" xfId="0" applyNumberFormat="1" applyFont="1" applyFill="1" applyBorder="1"/>
    <xf numFmtId="0" fontId="10" fillId="2" borderId="3" xfId="0" applyFont="1" applyFill="1" applyBorder="1" applyAlignment="1">
      <alignment horizontal="left"/>
    </xf>
    <xf numFmtId="0" fontId="16" fillId="0" borderId="1" xfId="0" applyFont="1" applyBorder="1"/>
    <xf numFmtId="2" fontId="4" fillId="2" borderId="1" xfId="0" applyNumberFormat="1" applyFont="1" applyFill="1" applyBorder="1" applyAlignment="1">
      <alignment wrapText="1"/>
    </xf>
    <xf numFmtId="2" fontId="12" fillId="0" borderId="1" xfId="0" applyNumberFormat="1" applyFont="1" applyBorder="1"/>
    <xf numFmtId="2" fontId="12" fillId="3" borderId="1" xfId="0" applyNumberFormat="1" applyFont="1" applyFill="1" applyBorder="1"/>
    <xf numFmtId="0" fontId="12" fillId="3" borderId="1" xfId="0" applyFont="1" applyFill="1" applyBorder="1"/>
    <xf numFmtId="2" fontId="16" fillId="0" borderId="1" xfId="0" applyNumberFormat="1" applyFont="1" applyBorder="1"/>
    <xf numFmtId="2" fontId="4" fillId="2" borderId="2" xfId="0" applyNumberFormat="1" applyFont="1" applyFill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left"/>
    </xf>
    <xf numFmtId="0" fontId="12" fillId="0" borderId="2" xfId="0" applyFont="1" applyBorder="1"/>
    <xf numFmtId="2" fontId="12" fillId="0" borderId="2" xfId="0" applyNumberFormat="1" applyFont="1" applyBorder="1"/>
    <xf numFmtId="2" fontId="12" fillId="0" borderId="5" xfId="0" applyNumberFormat="1" applyFont="1" applyBorder="1"/>
    <xf numFmtId="0" fontId="12" fillId="0" borderId="4" xfId="0" applyFont="1" applyBorder="1"/>
    <xf numFmtId="2" fontId="12" fillId="0" borderId="6" xfId="0" applyNumberFormat="1" applyFont="1" applyBorder="1"/>
    <xf numFmtId="0" fontId="12" fillId="2" borderId="4" xfId="0" applyFont="1" applyFill="1" applyBorder="1"/>
    <xf numFmtId="2" fontId="12" fillId="0" borderId="1" xfId="0" applyNumberFormat="1" applyFont="1" applyBorder="1" applyAlignment="1">
      <alignment horizontal="left" wrapText="1"/>
    </xf>
    <xf numFmtId="0" fontId="16" fillId="0" borderId="1" xfId="0" applyFont="1" applyBorder="1" applyAlignment="1">
      <alignment horizontal="left"/>
    </xf>
    <xf numFmtId="2" fontId="4" fillId="0" borderId="1" xfId="0" applyNumberFormat="1" applyFont="1" applyBorder="1"/>
    <xf numFmtId="2" fontId="4" fillId="2" borderId="1" xfId="0" applyNumberFormat="1" applyFont="1" applyFill="1" applyBorder="1"/>
    <xf numFmtId="2" fontId="15" fillId="0" borderId="1" xfId="0" applyNumberFormat="1" applyFont="1" applyBorder="1"/>
    <xf numFmtId="2" fontId="12" fillId="2" borderId="9" xfId="0" applyNumberFormat="1" applyFont="1" applyFill="1" applyBorder="1"/>
    <xf numFmtId="0" fontId="11" fillId="0" borderId="0" xfId="0" applyFont="1" applyBorder="1"/>
    <xf numFmtId="0" fontId="16" fillId="0" borderId="0" xfId="0" applyFont="1"/>
    <xf numFmtId="2" fontId="4" fillId="2" borderId="0" xfId="0" applyNumberFormat="1" applyFont="1" applyFill="1" applyBorder="1"/>
    <xf numFmtId="0" fontId="17" fillId="2" borderId="1" xfId="0" applyFont="1" applyFill="1" applyBorder="1" applyAlignment="1">
      <alignment horizontal="left"/>
    </xf>
    <xf numFmtId="2" fontId="12" fillId="0" borderId="2" xfId="0" applyNumberFormat="1" applyFont="1" applyBorder="1" applyAlignment="1">
      <alignment horizontal="left"/>
    </xf>
    <xf numFmtId="4" fontId="12" fillId="0" borderId="0" xfId="0" applyNumberFormat="1" applyFont="1"/>
    <xf numFmtId="4" fontId="4" fillId="2" borderId="0" xfId="0" applyNumberFormat="1" applyFont="1" applyFill="1" applyBorder="1"/>
    <xf numFmtId="2" fontId="4" fillId="3" borderId="2" xfId="0" applyNumberFormat="1" applyFont="1" applyFill="1" applyBorder="1" applyAlignment="1">
      <alignment horizontal="left" vertical="center" wrapText="1"/>
    </xf>
    <xf numFmtId="17" fontId="12" fillId="2" borderId="1" xfId="0" applyNumberFormat="1" applyFont="1" applyFill="1" applyBorder="1"/>
    <xf numFmtId="0" fontId="4" fillId="2" borderId="1" xfId="0" applyFont="1" applyFill="1" applyBorder="1"/>
    <xf numFmtId="0" fontId="18" fillId="0" borderId="0" xfId="0" applyFont="1"/>
    <xf numFmtId="2" fontId="4" fillId="2" borderId="1" xfId="0" applyNumberFormat="1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vertical="center" wrapText="1"/>
    </xf>
    <xf numFmtId="0" fontId="1" fillId="0" borderId="0" xfId="0" applyFont="1"/>
    <xf numFmtId="0" fontId="10" fillId="3" borderId="1" xfId="0" applyFont="1" applyFill="1" applyBorder="1" applyAlignment="1">
      <alignment horizontal="left"/>
    </xf>
    <xf numFmtId="2" fontId="12" fillId="3" borderId="1" xfId="0" applyNumberFormat="1" applyFont="1" applyFill="1" applyBorder="1" applyAlignment="1">
      <alignment vertical="center" wrapText="1"/>
    </xf>
    <xf numFmtId="0" fontId="0" fillId="3" borderId="0" xfId="0" applyFont="1" applyFill="1"/>
    <xf numFmtId="4" fontId="12" fillId="0" borderId="9" xfId="0" applyNumberFormat="1" applyFont="1" applyBorder="1" applyAlignment="1">
      <alignment horizontal="center"/>
    </xf>
    <xf numFmtId="4" fontId="12" fillId="0" borderId="8" xfId="0" applyNumberFormat="1" applyFont="1" applyBorder="1" applyAlignment="1">
      <alignment horizontal="center"/>
    </xf>
    <xf numFmtId="4" fontId="12" fillId="2" borderId="9" xfId="0" applyNumberFormat="1" applyFont="1" applyFill="1" applyBorder="1" applyAlignment="1">
      <alignment horizontal="center"/>
    </xf>
    <xf numFmtId="4" fontId="4" fillId="2" borderId="9" xfId="0" applyNumberFormat="1" applyFont="1" applyFill="1" applyBorder="1" applyAlignment="1">
      <alignment horizontal="center"/>
    </xf>
    <xf numFmtId="4" fontId="12" fillId="3" borderId="9" xfId="0" applyNumberFormat="1" applyFont="1" applyFill="1" applyBorder="1" applyAlignment="1">
      <alignment horizontal="center"/>
    </xf>
    <xf numFmtId="4" fontId="12" fillId="0" borderId="9" xfId="0" applyNumberFormat="1" applyFont="1" applyFill="1" applyBorder="1" applyAlignment="1">
      <alignment horizontal="center"/>
    </xf>
    <xf numFmtId="4" fontId="16" fillId="2" borderId="9" xfId="0" applyNumberFormat="1" applyFont="1" applyFill="1" applyBorder="1" applyAlignment="1">
      <alignment horizontal="center"/>
    </xf>
    <xf numFmtId="4" fontId="4" fillId="2" borderId="7" xfId="0" applyNumberFormat="1" applyFont="1" applyFill="1" applyBorder="1" applyAlignment="1">
      <alignment horizontal="center"/>
    </xf>
    <xf numFmtId="4" fontId="12" fillId="0" borderId="7" xfId="0" applyNumberFormat="1" applyFont="1" applyBorder="1" applyAlignment="1">
      <alignment horizontal="center"/>
    </xf>
    <xf numFmtId="4" fontId="12" fillId="3" borderId="8" xfId="0" applyNumberFormat="1" applyFont="1" applyFill="1" applyBorder="1" applyAlignment="1">
      <alignment horizontal="center"/>
    </xf>
    <xf numFmtId="4" fontId="16" fillId="0" borderId="9" xfId="0" applyNumberFormat="1" applyFont="1" applyBorder="1" applyAlignment="1">
      <alignment horizontal="center"/>
    </xf>
    <xf numFmtId="4" fontId="16" fillId="0" borderId="9" xfId="0" applyNumberFormat="1" applyFont="1" applyBorder="1"/>
    <xf numFmtId="4" fontId="4" fillId="0" borderId="9" xfId="0" applyNumberFormat="1" applyFont="1" applyBorder="1" applyAlignment="1">
      <alignment horizontal="center"/>
    </xf>
    <xf numFmtId="4" fontId="15" fillId="0" borderId="9" xfId="0" applyNumberFormat="1" applyFont="1" applyBorder="1"/>
    <xf numFmtId="4" fontId="15" fillId="0" borderId="7" xfId="0" applyNumberFormat="1" applyFont="1" applyBorder="1"/>
    <xf numFmtId="4" fontId="12" fillId="0" borderId="0" xfId="0" applyNumberFormat="1" applyFont="1" applyAlignment="1">
      <alignment horizontal="center" wrapText="1"/>
    </xf>
    <xf numFmtId="4" fontId="12" fillId="0" borderId="1" xfId="0" applyNumberFormat="1" applyFont="1" applyBorder="1" applyAlignment="1">
      <alignment horizontal="center" wrapText="1"/>
    </xf>
    <xf numFmtId="4" fontId="15" fillId="0" borderId="1" xfId="0" applyNumberFormat="1" applyFont="1" applyBorder="1" applyAlignment="1">
      <alignment horizontal="center" wrapText="1"/>
    </xf>
    <xf numFmtId="4" fontId="12" fillId="3" borderId="1" xfId="0" applyNumberFormat="1" applyFont="1" applyFill="1" applyBorder="1" applyAlignment="1">
      <alignment horizontal="center" wrapText="1"/>
    </xf>
    <xf numFmtId="4" fontId="16" fillId="0" borderId="1" xfId="0" applyNumberFormat="1" applyFont="1" applyBorder="1" applyAlignment="1">
      <alignment horizontal="center" wrapText="1"/>
    </xf>
    <xf numFmtId="0" fontId="20" fillId="0" borderId="0" xfId="0" applyFont="1"/>
    <xf numFmtId="0" fontId="20" fillId="0" borderId="1" xfId="0" applyFont="1" applyBorder="1"/>
    <xf numFmtId="0" fontId="20" fillId="3" borderId="1" xfId="0" applyFont="1" applyFill="1" applyBorder="1"/>
    <xf numFmtId="0" fontId="22" fillId="0" borderId="1" xfId="0" applyFont="1" applyBorder="1"/>
    <xf numFmtId="0" fontId="23" fillId="0" borderId="1" xfId="0" applyFont="1" applyBorder="1"/>
    <xf numFmtId="4" fontId="24" fillId="0" borderId="1" xfId="0" applyNumberFormat="1" applyFont="1" applyBorder="1"/>
    <xf numFmtId="0" fontId="25" fillId="0" borderId="1" xfId="0" applyFont="1" applyBorder="1"/>
    <xf numFmtId="4" fontId="11" fillId="2" borderId="7" xfId="0" applyNumberFormat="1" applyFont="1" applyFill="1" applyBorder="1" applyAlignment="1">
      <alignment horizontal="center" vertical="center"/>
    </xf>
    <xf numFmtId="4" fontId="11" fillId="2" borderId="11" xfId="0" applyNumberFormat="1" applyFont="1" applyFill="1" applyBorder="1" applyAlignment="1">
      <alignment horizontal="center" vertical="center"/>
    </xf>
    <xf numFmtId="4" fontId="11" fillId="2" borderId="8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wrapText="1"/>
    </xf>
    <xf numFmtId="4" fontId="12" fillId="2" borderId="7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28" fillId="3" borderId="1" xfId="0" applyFont="1" applyFill="1" applyBorder="1"/>
    <xf numFmtId="4" fontId="28" fillId="0" borderId="1" xfId="0" applyNumberFormat="1" applyFont="1" applyBorder="1" applyAlignment="1">
      <alignment horizontal="center" wrapText="1"/>
    </xf>
    <xf numFmtId="0" fontId="29" fillId="0" borderId="0" xfId="0" applyFont="1"/>
    <xf numFmtId="4" fontId="21" fillId="0" borderId="1" xfId="0" applyNumberFormat="1" applyFont="1" applyBorder="1"/>
    <xf numFmtId="4" fontId="12" fillId="0" borderId="1" xfId="0" applyNumberFormat="1" applyFont="1" applyFill="1" applyBorder="1" applyAlignment="1">
      <alignment horizontal="center" wrapText="1"/>
    </xf>
    <xf numFmtId="4" fontId="22" fillId="0" borderId="1" xfId="0" applyNumberFormat="1" applyFont="1" applyBorder="1"/>
    <xf numFmtId="0" fontId="32" fillId="2" borderId="1" xfId="0" applyFont="1" applyFill="1" applyBorder="1" applyAlignment="1">
      <alignment vertical="top"/>
    </xf>
    <xf numFmtId="2" fontId="33" fillId="2" borderId="1" xfId="0" applyNumberFormat="1" applyFont="1" applyFill="1" applyBorder="1" applyAlignment="1">
      <alignment vertical="center" wrapText="1"/>
    </xf>
    <xf numFmtId="4" fontId="34" fillId="3" borderId="9" xfId="0" applyNumberFormat="1" applyFont="1" applyFill="1" applyBorder="1" applyAlignment="1">
      <alignment horizontal="center"/>
    </xf>
    <xf numFmtId="4" fontId="34" fillId="0" borderId="1" xfId="0" applyNumberFormat="1" applyFont="1" applyFill="1" applyBorder="1" applyAlignment="1">
      <alignment horizontal="center" wrapText="1"/>
    </xf>
    <xf numFmtId="4" fontId="35" fillId="0" borderId="1" xfId="0" applyNumberFormat="1" applyFont="1" applyBorder="1"/>
    <xf numFmtId="0" fontId="34" fillId="2" borderId="1" xfId="0" applyFont="1" applyFill="1" applyBorder="1"/>
    <xf numFmtId="2" fontId="34" fillId="3" borderId="1" xfId="0" applyNumberFormat="1" applyFont="1" applyFill="1" applyBorder="1"/>
    <xf numFmtId="4" fontId="34" fillId="2" borderId="9" xfId="0" applyNumberFormat="1" applyFont="1" applyFill="1" applyBorder="1" applyAlignment="1">
      <alignment horizontal="center"/>
    </xf>
    <xf numFmtId="4" fontId="34" fillId="0" borderId="1" xfId="0" applyNumberFormat="1" applyFont="1" applyBorder="1"/>
    <xf numFmtId="0" fontId="31" fillId="0" borderId="1" xfId="0" applyFont="1" applyBorder="1" applyAlignment="1">
      <alignment horizontal="left"/>
    </xf>
    <xf numFmtId="4" fontId="31" fillId="0" borderId="9" xfId="0" applyNumberFormat="1" applyFont="1" applyBorder="1"/>
    <xf numFmtId="4" fontId="31" fillId="0" borderId="1" xfId="0" applyNumberFormat="1" applyFont="1" applyBorder="1" applyAlignment="1">
      <alignment horizontal="center" wrapText="1"/>
    </xf>
    <xf numFmtId="0" fontId="12" fillId="2" borderId="0" xfId="0" applyFont="1" applyFill="1" applyAlignment="1">
      <alignment wrapText="1"/>
    </xf>
    <xf numFmtId="0" fontId="4" fillId="2" borderId="0" xfId="0" applyFont="1" applyFill="1" applyBorder="1" applyAlignment="1">
      <alignment horizontal="right" vertical="top" wrapText="1"/>
    </xf>
    <xf numFmtId="0" fontId="12" fillId="2" borderId="0" xfId="0" applyFont="1" applyFill="1" applyAlignment="1">
      <alignment horizontal="right" vertical="top" wrapText="1"/>
    </xf>
    <xf numFmtId="0" fontId="6" fillId="2" borderId="0" xfId="0" applyFont="1" applyFill="1" applyBorder="1" applyAlignment="1">
      <alignment vertical="top" wrapText="1"/>
    </xf>
    <xf numFmtId="4" fontId="4" fillId="3" borderId="1" xfId="0" applyNumberFormat="1" applyFont="1" applyFill="1" applyBorder="1" applyAlignment="1">
      <alignment horizontal="center" wrapText="1"/>
    </xf>
    <xf numFmtId="4" fontId="34" fillId="3" borderId="1" xfId="0" applyNumberFormat="1" applyFont="1" applyFill="1" applyBorder="1" applyAlignment="1">
      <alignment horizontal="center" wrapText="1"/>
    </xf>
    <xf numFmtId="0" fontId="28" fillId="0" borderId="0" xfId="0" applyFont="1" applyAlignment="1">
      <alignment wrapText="1"/>
    </xf>
    <xf numFmtId="0" fontId="28" fillId="0" borderId="0" xfId="0" applyFont="1"/>
    <xf numFmtId="0" fontId="24" fillId="0" borderId="0" xfId="0" applyFont="1"/>
    <xf numFmtId="0" fontId="23" fillId="0" borderId="0" xfId="0" applyFont="1"/>
    <xf numFmtId="0" fontId="24" fillId="3" borderId="0" xfId="0" applyFont="1" applyFill="1"/>
    <xf numFmtId="0" fontId="36" fillId="0" borderId="0" xfId="0" applyFont="1"/>
    <xf numFmtId="0" fontId="37" fillId="0" borderId="0" xfId="0" applyFont="1"/>
    <xf numFmtId="0" fontId="30" fillId="0" borderId="9" xfId="0" applyNumberFormat="1" applyFont="1" applyBorder="1" applyAlignment="1">
      <alignment horizontal="left" vertical="top" wrapText="1"/>
    </xf>
    <xf numFmtId="0" fontId="30" fillId="0" borderId="3" xfId="0" applyNumberFormat="1" applyFont="1" applyBorder="1" applyAlignment="1">
      <alignment horizontal="left" vertical="top" wrapText="1"/>
    </xf>
    <xf numFmtId="4" fontId="30" fillId="0" borderId="1" xfId="0" applyNumberFormat="1" applyFont="1" applyFill="1" applyBorder="1" applyAlignment="1">
      <alignment horizontal="center" vertical="top" wrapText="1"/>
    </xf>
    <xf numFmtId="4" fontId="12" fillId="0" borderId="2" xfId="0" applyNumberFormat="1" applyFont="1" applyFill="1" applyBorder="1" applyAlignment="1">
      <alignment horizontal="center" wrapText="1"/>
    </xf>
    <xf numFmtId="4" fontId="12" fillId="0" borderId="4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left"/>
    </xf>
    <xf numFmtId="0" fontId="16" fillId="2" borderId="3" xfId="0" applyFont="1" applyFill="1" applyBorder="1" applyAlignment="1">
      <alignment horizontal="left"/>
    </xf>
    <xf numFmtId="0" fontId="30" fillId="0" borderId="1" xfId="0" applyNumberFormat="1" applyFont="1" applyBorder="1" applyAlignment="1">
      <alignment vertical="top" wrapText="1" indent="2"/>
    </xf>
    <xf numFmtId="0" fontId="30" fillId="0" borderId="9" xfId="0" applyNumberFormat="1" applyFont="1" applyBorder="1" applyAlignment="1">
      <alignment horizontal="left" vertical="top" wrapText="1"/>
    </xf>
    <xf numFmtId="0" fontId="30" fillId="0" borderId="3" xfId="0" applyNumberFormat="1" applyFont="1" applyBorder="1" applyAlignment="1">
      <alignment horizontal="left" vertical="top" wrapText="1"/>
    </xf>
    <xf numFmtId="0" fontId="19" fillId="2" borderId="0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4" fontId="26" fillId="3" borderId="1" xfId="0" applyNumberFormat="1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right" vertical="top"/>
    </xf>
    <xf numFmtId="0" fontId="1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96"/>
  <sheetViews>
    <sheetView tabSelected="1" zoomScale="85" zoomScaleNormal="85" workbookViewId="0">
      <selection activeCell="F76" sqref="F76"/>
    </sheetView>
  </sheetViews>
  <sheetFormatPr defaultRowHeight="15" x14ac:dyDescent="0.25"/>
  <cols>
    <col min="1" max="1" width="5.28515625" style="5" customWidth="1"/>
    <col min="2" max="2" width="70" style="5" customWidth="1"/>
    <col min="3" max="3" width="15.28515625" style="38" customWidth="1"/>
    <col min="4" max="4" width="17.7109375" style="65" customWidth="1"/>
    <col min="5" max="5" width="14.85546875" style="70" customWidth="1"/>
    <col min="6" max="6" width="32.28515625" style="109" customWidth="1"/>
  </cols>
  <sheetData>
    <row r="1" spans="1:6" ht="15" customHeight="1" x14ac:dyDescent="0.25">
      <c r="A1" s="101"/>
      <c r="B1" s="128" t="s">
        <v>105</v>
      </c>
      <c r="C1" s="128"/>
    </row>
    <row r="2" spans="1:6" ht="15" customHeight="1" x14ac:dyDescent="0.25">
      <c r="A2" s="102"/>
      <c r="B2" s="128"/>
      <c r="C2" s="128"/>
    </row>
    <row r="3" spans="1:6" ht="18.75" x14ac:dyDescent="0.25">
      <c r="A3" s="104"/>
      <c r="B3" s="128"/>
      <c r="C3" s="128"/>
    </row>
    <row r="4" spans="1:6" ht="18.75" customHeight="1" x14ac:dyDescent="0.25">
      <c r="A4" s="103" t="s">
        <v>0</v>
      </c>
      <c r="B4" s="128"/>
      <c r="C4" s="128"/>
    </row>
    <row r="5" spans="1:6" ht="18.75" x14ac:dyDescent="0.25">
      <c r="A5" s="133"/>
      <c r="B5" s="133"/>
      <c r="C5" s="133"/>
    </row>
    <row r="6" spans="1:6" x14ac:dyDescent="0.25">
      <c r="A6" s="6" t="s">
        <v>1</v>
      </c>
      <c r="B6" s="134" t="s">
        <v>2</v>
      </c>
      <c r="C6" s="77"/>
      <c r="D6" s="130" t="s">
        <v>107</v>
      </c>
      <c r="E6" s="129" t="s">
        <v>85</v>
      </c>
    </row>
    <row r="7" spans="1:6" ht="15" customHeight="1" x14ac:dyDescent="0.25">
      <c r="A7" s="6" t="s">
        <v>3</v>
      </c>
      <c r="B7" s="134"/>
      <c r="C7" s="78" t="s">
        <v>106</v>
      </c>
      <c r="D7" s="130"/>
      <c r="E7" s="129"/>
    </row>
    <row r="8" spans="1:6" x14ac:dyDescent="0.25">
      <c r="A8" s="6"/>
      <c r="B8" s="134"/>
      <c r="C8" s="79"/>
      <c r="D8" s="130"/>
      <c r="E8" s="129"/>
    </row>
    <row r="9" spans="1:6" x14ac:dyDescent="0.25">
      <c r="A9" s="119"/>
      <c r="B9" s="119"/>
      <c r="C9" s="120"/>
      <c r="D9" s="66"/>
      <c r="E9" s="71"/>
    </row>
    <row r="10" spans="1:6" ht="14.25" customHeight="1" x14ac:dyDescent="0.25">
      <c r="A10" s="121" t="s">
        <v>8</v>
      </c>
      <c r="B10" s="121"/>
      <c r="C10" s="122"/>
      <c r="D10" s="66"/>
      <c r="E10" s="71"/>
    </row>
    <row r="11" spans="1:6" s="3" customFormat="1" x14ac:dyDescent="0.25">
      <c r="A11" s="8">
        <v>1</v>
      </c>
      <c r="B11" s="36" t="s">
        <v>75</v>
      </c>
      <c r="C11" s="53">
        <v>7484168.2400000002</v>
      </c>
      <c r="D11" s="67">
        <v>7485145</v>
      </c>
      <c r="E11" s="86">
        <f>D11-C11</f>
        <v>976.75999999977648</v>
      </c>
      <c r="F11" s="110"/>
    </row>
    <row r="12" spans="1:6" s="4" customFormat="1" x14ac:dyDescent="0.25">
      <c r="A12" s="17">
        <v>2</v>
      </c>
      <c r="B12" s="47" t="s">
        <v>99</v>
      </c>
      <c r="C12" s="54">
        <v>305388</v>
      </c>
      <c r="D12" s="68">
        <v>299108</v>
      </c>
      <c r="E12" s="86">
        <f t="shared" ref="E12:E15" si="0">D12-C12</f>
        <v>-6280</v>
      </c>
      <c r="F12" s="111"/>
    </row>
    <row r="13" spans="1:6" x14ac:dyDescent="0.25">
      <c r="A13" s="10">
        <v>3</v>
      </c>
      <c r="B13" s="12" t="s">
        <v>117</v>
      </c>
      <c r="C13" s="55">
        <v>202411.11</v>
      </c>
      <c r="D13" s="66">
        <v>202411.11</v>
      </c>
      <c r="E13" s="86">
        <f t="shared" si="0"/>
        <v>0</v>
      </c>
    </row>
    <row r="14" spans="1:6" x14ac:dyDescent="0.25">
      <c r="A14" s="10">
        <v>4</v>
      </c>
      <c r="B14" s="12" t="s">
        <v>74</v>
      </c>
      <c r="C14" s="55">
        <v>70000</v>
      </c>
      <c r="D14" s="66">
        <v>123068.49</v>
      </c>
      <c r="E14" s="86">
        <f t="shared" si="0"/>
        <v>53068.490000000005</v>
      </c>
    </row>
    <row r="15" spans="1:6" x14ac:dyDescent="0.25">
      <c r="A15" s="10">
        <v>5</v>
      </c>
      <c r="B15" s="12" t="s">
        <v>120</v>
      </c>
      <c r="C15" s="54"/>
      <c r="D15" s="66">
        <f>146832+55890</f>
        <v>202722</v>
      </c>
      <c r="E15" s="86">
        <f t="shared" si="0"/>
        <v>202722</v>
      </c>
    </row>
    <row r="16" spans="1:6" x14ac:dyDescent="0.25">
      <c r="A16" s="10"/>
      <c r="B16" s="12"/>
      <c r="C16" s="55"/>
      <c r="D16" s="66"/>
      <c r="E16" s="86"/>
    </row>
    <row r="17" spans="1:6" x14ac:dyDescent="0.25">
      <c r="A17" s="10"/>
      <c r="B17" s="12"/>
      <c r="C17" s="55"/>
      <c r="D17" s="66"/>
      <c r="E17" s="86"/>
    </row>
    <row r="18" spans="1:6" s="1" customFormat="1" x14ac:dyDescent="0.25">
      <c r="A18" s="123" t="s">
        <v>9</v>
      </c>
      <c r="B18" s="124"/>
      <c r="C18" s="56">
        <f>SUM(C11:C15)</f>
        <v>8061967.3500000006</v>
      </c>
      <c r="D18" s="69">
        <f>SUM(D11:D17)</f>
        <v>8312454.6000000006</v>
      </c>
      <c r="E18" s="88">
        <f>SUM(E11:E17)</f>
        <v>250487.24999999977</v>
      </c>
      <c r="F18" s="112"/>
    </row>
    <row r="19" spans="1:6" ht="15" customHeight="1" x14ac:dyDescent="0.25">
      <c r="A19" s="121" t="s">
        <v>10</v>
      </c>
      <c r="B19" s="121"/>
      <c r="C19" s="122"/>
      <c r="D19" s="66"/>
      <c r="E19" s="71"/>
    </row>
    <row r="20" spans="1:6" s="2" customFormat="1" x14ac:dyDescent="0.25">
      <c r="A20" s="131" t="s">
        <v>11</v>
      </c>
      <c r="B20" s="132"/>
      <c r="C20" s="132"/>
      <c r="D20" s="67"/>
      <c r="E20" s="74"/>
      <c r="F20" s="110"/>
    </row>
    <row r="21" spans="1:6" ht="23.25" customHeight="1" x14ac:dyDescent="0.25">
      <c r="A21" s="10" t="s">
        <v>12</v>
      </c>
      <c r="B21" s="14" t="s">
        <v>13</v>
      </c>
      <c r="C21" s="52">
        <v>1549272</v>
      </c>
      <c r="D21" s="87">
        <v>1562515.54</v>
      </c>
      <c r="E21" s="75">
        <f>C21-D21</f>
        <v>-13243.540000000037</v>
      </c>
      <c r="F21" s="107"/>
    </row>
    <row r="22" spans="1:6" x14ac:dyDescent="0.25">
      <c r="A22" s="7" t="s">
        <v>14</v>
      </c>
      <c r="B22" s="14" t="s">
        <v>15</v>
      </c>
      <c r="C22" s="52">
        <v>467880.14</v>
      </c>
      <c r="D22" s="87">
        <v>471879.69</v>
      </c>
      <c r="E22" s="75">
        <f t="shared" ref="E22:E73" si="1">C22-D22</f>
        <v>-3999.5499999999884</v>
      </c>
    </row>
    <row r="23" spans="1:6" x14ac:dyDescent="0.25">
      <c r="A23" s="7" t="s">
        <v>16</v>
      </c>
      <c r="B23" s="15" t="s">
        <v>17</v>
      </c>
      <c r="C23" s="50">
        <v>119788</v>
      </c>
      <c r="D23" s="87">
        <v>126234.86</v>
      </c>
      <c r="E23" s="75">
        <f t="shared" si="1"/>
        <v>-6446.8600000000006</v>
      </c>
    </row>
    <row r="24" spans="1:6" s="4" customFormat="1" x14ac:dyDescent="0.25">
      <c r="A24" s="17" t="s">
        <v>18</v>
      </c>
      <c r="B24" s="16" t="s">
        <v>19</v>
      </c>
      <c r="C24" s="54">
        <v>76700</v>
      </c>
      <c r="D24" s="87">
        <v>59596</v>
      </c>
      <c r="E24" s="75">
        <f t="shared" si="1"/>
        <v>17104</v>
      </c>
      <c r="F24" s="111"/>
    </row>
    <row r="25" spans="1:6" x14ac:dyDescent="0.25">
      <c r="A25" s="10" t="s">
        <v>20</v>
      </c>
      <c r="B25" s="16" t="s">
        <v>21</v>
      </c>
      <c r="C25" s="52">
        <v>65000</v>
      </c>
      <c r="D25" s="87">
        <f>D26+D27</f>
        <v>49116.77</v>
      </c>
      <c r="E25" s="75">
        <f t="shared" si="1"/>
        <v>15883.230000000003</v>
      </c>
    </row>
    <row r="26" spans="1:6" x14ac:dyDescent="0.25">
      <c r="A26" s="94"/>
      <c r="B26" s="95" t="s">
        <v>94</v>
      </c>
      <c r="C26" s="96"/>
      <c r="D26" s="92">
        <v>46068.35</v>
      </c>
      <c r="E26" s="97"/>
    </row>
    <row r="27" spans="1:6" x14ac:dyDescent="0.25">
      <c r="A27" s="94"/>
      <c r="B27" s="95" t="s">
        <v>95</v>
      </c>
      <c r="C27" s="96"/>
      <c r="D27" s="92">
        <v>3048.42</v>
      </c>
      <c r="E27" s="97"/>
    </row>
    <row r="28" spans="1:6" x14ac:dyDescent="0.25">
      <c r="A28" s="10" t="s">
        <v>22</v>
      </c>
      <c r="B28" s="16" t="s">
        <v>23</v>
      </c>
      <c r="C28" s="52">
        <v>60000</v>
      </c>
      <c r="D28" s="87">
        <f>10800+18000+17280+16376.5</f>
        <v>62456.5</v>
      </c>
      <c r="E28" s="75">
        <f t="shared" si="1"/>
        <v>-2456.5</v>
      </c>
    </row>
    <row r="29" spans="1:6" x14ac:dyDescent="0.25">
      <c r="A29" s="10" t="s">
        <v>24</v>
      </c>
      <c r="B29" s="16" t="s">
        <v>25</v>
      </c>
      <c r="C29" s="54">
        <v>49828.08</v>
      </c>
      <c r="D29" s="87">
        <v>49828.08</v>
      </c>
      <c r="E29" s="75">
        <f t="shared" si="1"/>
        <v>0</v>
      </c>
    </row>
    <row r="30" spans="1:6" x14ac:dyDescent="0.25">
      <c r="A30" s="10" t="s">
        <v>26</v>
      </c>
      <c r="B30" s="16" t="s">
        <v>96</v>
      </c>
      <c r="C30" s="52">
        <v>30000</v>
      </c>
      <c r="D30" s="87">
        <v>33434.1</v>
      </c>
      <c r="E30" s="75">
        <f t="shared" si="1"/>
        <v>-3434.0999999999985</v>
      </c>
    </row>
    <row r="31" spans="1:6" ht="16.5" customHeight="1" x14ac:dyDescent="0.25">
      <c r="A31" s="10" t="s">
        <v>27</v>
      </c>
      <c r="B31" s="11" t="s">
        <v>28</v>
      </c>
      <c r="C31" s="52">
        <v>150000</v>
      </c>
      <c r="D31" s="87">
        <v>150000</v>
      </c>
      <c r="E31" s="75">
        <f t="shared" si="1"/>
        <v>0</v>
      </c>
    </row>
    <row r="32" spans="1:6" x14ac:dyDescent="0.25">
      <c r="A32" s="10" t="s">
        <v>29</v>
      </c>
      <c r="B32" s="11" t="s">
        <v>30</v>
      </c>
      <c r="C32" s="52">
        <v>45300</v>
      </c>
      <c r="D32" s="87">
        <v>45300</v>
      </c>
      <c r="E32" s="75">
        <f t="shared" si="1"/>
        <v>0</v>
      </c>
    </row>
    <row r="33" spans="1:6" x14ac:dyDescent="0.25">
      <c r="A33" s="10" t="s">
        <v>31</v>
      </c>
      <c r="B33" s="11" t="s">
        <v>32</v>
      </c>
      <c r="C33" s="52">
        <v>240000</v>
      </c>
      <c r="D33" s="87">
        <v>240000</v>
      </c>
      <c r="E33" s="75">
        <f t="shared" si="1"/>
        <v>0</v>
      </c>
    </row>
    <row r="34" spans="1:6" x14ac:dyDescent="0.25">
      <c r="A34" s="10" t="s">
        <v>33</v>
      </c>
      <c r="B34" s="11" t="s">
        <v>92</v>
      </c>
      <c r="C34" s="52">
        <v>25000</v>
      </c>
      <c r="D34" s="87">
        <v>17500</v>
      </c>
      <c r="E34" s="75">
        <f t="shared" si="1"/>
        <v>7500</v>
      </c>
    </row>
    <row r="35" spans="1:6" x14ac:dyDescent="0.25">
      <c r="A35" s="10" t="s">
        <v>34</v>
      </c>
      <c r="B35" s="11" t="s">
        <v>35</v>
      </c>
      <c r="C35" s="52">
        <v>3000</v>
      </c>
      <c r="D35" s="87">
        <v>3840</v>
      </c>
      <c r="E35" s="75">
        <f t="shared" si="1"/>
        <v>-840</v>
      </c>
    </row>
    <row r="36" spans="1:6" x14ac:dyDescent="0.25">
      <c r="A36" s="10" t="s">
        <v>102</v>
      </c>
      <c r="B36" s="80" t="s">
        <v>87</v>
      </c>
      <c r="C36" s="81">
        <v>30000</v>
      </c>
      <c r="D36" s="87">
        <v>40500</v>
      </c>
      <c r="E36" s="75">
        <f t="shared" si="1"/>
        <v>-10500</v>
      </c>
    </row>
    <row r="37" spans="1:6" x14ac:dyDescent="0.25">
      <c r="A37" s="10" t="s">
        <v>86</v>
      </c>
      <c r="B37" s="80" t="s">
        <v>89</v>
      </c>
      <c r="C37" s="81">
        <v>30000</v>
      </c>
      <c r="D37" s="87">
        <v>35709.480000000003</v>
      </c>
      <c r="E37" s="75">
        <f t="shared" si="1"/>
        <v>-5709.4800000000032</v>
      </c>
    </row>
    <row r="38" spans="1:6" x14ac:dyDescent="0.25">
      <c r="A38" s="10" t="s">
        <v>88</v>
      </c>
      <c r="B38" s="80" t="s">
        <v>100</v>
      </c>
      <c r="C38" s="81">
        <v>10000</v>
      </c>
      <c r="D38" s="87">
        <v>12000</v>
      </c>
      <c r="E38" s="75">
        <f t="shared" si="1"/>
        <v>-2000</v>
      </c>
    </row>
    <row r="39" spans="1:6" ht="25.5" customHeight="1" x14ac:dyDescent="0.25">
      <c r="A39" s="7" t="s">
        <v>36</v>
      </c>
      <c r="B39" s="40" t="s">
        <v>37</v>
      </c>
      <c r="C39" s="57">
        <v>457824</v>
      </c>
      <c r="D39" s="87">
        <v>459366.77</v>
      </c>
      <c r="E39" s="75">
        <f t="shared" si="1"/>
        <v>-1542.7700000000186</v>
      </c>
      <c r="F39" s="107"/>
    </row>
    <row r="40" spans="1:6" ht="15.75" customHeight="1" x14ac:dyDescent="0.25">
      <c r="A40" s="7" t="s">
        <v>38</v>
      </c>
      <c r="B40" s="19" t="s">
        <v>15</v>
      </c>
      <c r="C40" s="57">
        <v>138262.85</v>
      </c>
      <c r="D40" s="87">
        <v>138728.76</v>
      </c>
      <c r="E40" s="75">
        <f t="shared" si="1"/>
        <v>-465.91000000000349</v>
      </c>
    </row>
    <row r="41" spans="1:6" x14ac:dyDescent="0.25">
      <c r="A41" s="17" t="s">
        <v>39</v>
      </c>
      <c r="B41" s="16" t="s">
        <v>40</v>
      </c>
      <c r="C41" s="55">
        <v>320000</v>
      </c>
      <c r="D41" s="87">
        <f>7200+13570+65972+66618+53500+36589</f>
        <v>243449</v>
      </c>
      <c r="E41" s="75">
        <f t="shared" si="1"/>
        <v>76551</v>
      </c>
    </row>
    <row r="42" spans="1:6" x14ac:dyDescent="0.25">
      <c r="A42" s="17" t="s">
        <v>41</v>
      </c>
      <c r="B42" s="16" t="s">
        <v>90</v>
      </c>
      <c r="C42" s="55">
        <v>862000</v>
      </c>
      <c r="D42" s="87">
        <f>D43+D44+D45+D46+D47+D48+D52+D49+D50+D51</f>
        <v>783460.5</v>
      </c>
      <c r="E42" s="75">
        <f t="shared" si="1"/>
        <v>78539.5</v>
      </c>
    </row>
    <row r="43" spans="1:6" s="85" customFormat="1" ht="12.75" customHeight="1" x14ac:dyDescent="0.2">
      <c r="A43" s="83"/>
      <c r="B43" s="125" t="s">
        <v>108</v>
      </c>
      <c r="C43" s="125"/>
      <c r="D43" s="116">
        <v>128821</v>
      </c>
      <c r="E43" s="84"/>
      <c r="F43" s="108"/>
    </row>
    <row r="44" spans="1:6" s="85" customFormat="1" ht="12" x14ac:dyDescent="0.2">
      <c r="A44" s="83"/>
      <c r="B44" s="125" t="s">
        <v>109</v>
      </c>
      <c r="C44" s="125"/>
      <c r="D44" s="116">
        <v>12040</v>
      </c>
      <c r="E44" s="84"/>
      <c r="F44" s="108"/>
    </row>
    <row r="45" spans="1:6" s="85" customFormat="1" ht="12" x14ac:dyDescent="0.2">
      <c r="A45" s="83"/>
      <c r="B45" s="125" t="s">
        <v>111</v>
      </c>
      <c r="C45" s="125"/>
      <c r="D45" s="116">
        <v>485093.23</v>
      </c>
      <c r="E45" s="84"/>
      <c r="F45" s="108"/>
    </row>
    <row r="46" spans="1:6" s="85" customFormat="1" ht="14.25" customHeight="1" x14ac:dyDescent="0.2">
      <c r="A46" s="83"/>
      <c r="B46" s="125" t="s">
        <v>112</v>
      </c>
      <c r="C46" s="125"/>
      <c r="D46" s="116">
        <v>135006.26999999999</v>
      </c>
      <c r="E46" s="84"/>
      <c r="F46" s="108"/>
    </row>
    <row r="47" spans="1:6" s="85" customFormat="1" ht="12" x14ac:dyDescent="0.2">
      <c r="A47" s="83"/>
      <c r="B47" s="125" t="s">
        <v>113</v>
      </c>
      <c r="C47" s="125"/>
      <c r="D47" s="116">
        <v>10000</v>
      </c>
      <c r="E47" s="84"/>
      <c r="F47" s="108"/>
    </row>
    <row r="48" spans="1:6" s="85" customFormat="1" ht="13.5" customHeight="1" x14ac:dyDescent="0.2">
      <c r="A48" s="83"/>
      <c r="B48" s="125" t="s">
        <v>115</v>
      </c>
      <c r="C48" s="125"/>
      <c r="D48" s="116">
        <v>7500</v>
      </c>
      <c r="E48" s="84"/>
      <c r="F48" s="108"/>
    </row>
    <row r="49" spans="1:6" s="85" customFormat="1" ht="13.5" customHeight="1" x14ac:dyDescent="0.2">
      <c r="A49" s="83"/>
      <c r="B49" s="126" t="s">
        <v>116</v>
      </c>
      <c r="C49" s="127"/>
      <c r="D49" s="116">
        <v>5000</v>
      </c>
      <c r="E49" s="84"/>
      <c r="F49" s="108"/>
    </row>
    <row r="50" spans="1:6" s="85" customFormat="1" ht="12" x14ac:dyDescent="0.2">
      <c r="A50" s="83"/>
      <c r="B50" s="126"/>
      <c r="C50" s="127"/>
      <c r="D50" s="116"/>
      <c r="E50" s="84"/>
      <c r="F50" s="108"/>
    </row>
    <row r="51" spans="1:6" s="85" customFormat="1" ht="12" x14ac:dyDescent="0.2">
      <c r="A51" s="83"/>
      <c r="B51" s="114"/>
      <c r="C51" s="115"/>
      <c r="D51" s="116"/>
      <c r="E51" s="84"/>
      <c r="F51" s="108"/>
    </row>
    <row r="52" spans="1:6" s="85" customFormat="1" ht="12" x14ac:dyDescent="0.2">
      <c r="A52" s="83"/>
      <c r="B52" s="125"/>
      <c r="C52" s="125"/>
      <c r="D52" s="116"/>
      <c r="E52" s="84"/>
      <c r="F52" s="108"/>
    </row>
    <row r="53" spans="1:6" x14ac:dyDescent="0.25">
      <c r="A53" s="7" t="s">
        <v>42</v>
      </c>
      <c r="B53" s="20" t="s">
        <v>101</v>
      </c>
      <c r="C53" s="50">
        <v>18400</v>
      </c>
      <c r="D53" s="87">
        <v>18400</v>
      </c>
      <c r="E53" s="75">
        <f t="shared" si="1"/>
        <v>0</v>
      </c>
    </row>
    <row r="54" spans="1:6" x14ac:dyDescent="0.25">
      <c r="A54" s="21" t="s">
        <v>43</v>
      </c>
      <c r="B54" s="37" t="s">
        <v>77</v>
      </c>
      <c r="C54" s="58">
        <v>12000</v>
      </c>
      <c r="D54" s="87">
        <v>12000</v>
      </c>
      <c r="E54" s="75">
        <f t="shared" si="1"/>
        <v>0</v>
      </c>
    </row>
    <row r="55" spans="1:6" x14ac:dyDescent="0.25">
      <c r="A55" s="21" t="s">
        <v>45</v>
      </c>
      <c r="B55" s="22" t="s">
        <v>44</v>
      </c>
      <c r="C55" s="58">
        <v>469326.36</v>
      </c>
      <c r="D55" s="87">
        <v>469326.36</v>
      </c>
      <c r="E55" s="75">
        <f t="shared" si="1"/>
        <v>0</v>
      </c>
    </row>
    <row r="56" spans="1:6" x14ac:dyDescent="0.25">
      <c r="A56" s="21" t="s">
        <v>48</v>
      </c>
      <c r="B56" s="23" t="s">
        <v>46</v>
      </c>
      <c r="C56" s="58"/>
      <c r="D56" s="117">
        <v>300000</v>
      </c>
      <c r="E56" s="75"/>
    </row>
    <row r="57" spans="1:6" x14ac:dyDescent="0.25">
      <c r="A57" s="24"/>
      <c r="B57" s="25" t="s">
        <v>47</v>
      </c>
      <c r="C57" s="51">
        <v>300000</v>
      </c>
      <c r="D57" s="118"/>
      <c r="E57" s="75">
        <f>C57-D56</f>
        <v>0</v>
      </c>
    </row>
    <row r="58" spans="1:6" x14ac:dyDescent="0.25">
      <c r="A58" s="26" t="s">
        <v>49</v>
      </c>
      <c r="B58" s="16" t="s">
        <v>50</v>
      </c>
      <c r="C58" s="59">
        <v>30000</v>
      </c>
      <c r="D58" s="87">
        <v>0</v>
      </c>
      <c r="E58" s="75">
        <f t="shared" si="1"/>
        <v>30000</v>
      </c>
    </row>
    <row r="59" spans="1:6" ht="15" customHeight="1" x14ac:dyDescent="0.25">
      <c r="A59" s="17" t="s">
        <v>78</v>
      </c>
      <c r="B59" s="11" t="s">
        <v>83</v>
      </c>
      <c r="C59" s="54">
        <v>16000</v>
      </c>
      <c r="D59" s="87">
        <v>21800</v>
      </c>
      <c r="E59" s="75">
        <f t="shared" si="1"/>
        <v>-5800</v>
      </c>
    </row>
    <row r="60" spans="1:6" x14ac:dyDescent="0.25">
      <c r="A60" s="10" t="s">
        <v>79</v>
      </c>
      <c r="B60" s="11" t="s">
        <v>104</v>
      </c>
      <c r="C60" s="52">
        <v>50000</v>
      </c>
      <c r="D60" s="87">
        <v>0</v>
      </c>
      <c r="E60" s="75">
        <f t="shared" si="1"/>
        <v>50000</v>
      </c>
    </row>
    <row r="61" spans="1:6" x14ac:dyDescent="0.25">
      <c r="A61" s="41" t="s">
        <v>80</v>
      </c>
      <c r="B61" s="11" t="s">
        <v>97</v>
      </c>
      <c r="C61" s="52">
        <v>45000</v>
      </c>
      <c r="D61" s="68">
        <v>43600</v>
      </c>
      <c r="E61" s="75">
        <f t="shared" si="1"/>
        <v>1400</v>
      </c>
    </row>
    <row r="62" spans="1:6" x14ac:dyDescent="0.25">
      <c r="A62" s="41" t="s">
        <v>81</v>
      </c>
      <c r="B62" s="11" t="s">
        <v>118</v>
      </c>
      <c r="C62" s="52">
        <v>754407.72</v>
      </c>
      <c r="D62" s="68">
        <v>754407.72</v>
      </c>
      <c r="E62" s="75">
        <f t="shared" si="1"/>
        <v>0</v>
      </c>
    </row>
    <row r="63" spans="1:6" x14ac:dyDescent="0.25">
      <c r="A63" s="7" t="s">
        <v>51</v>
      </c>
      <c r="B63" s="15" t="s">
        <v>52</v>
      </c>
      <c r="C63" s="55">
        <v>482400</v>
      </c>
      <c r="D63" s="68">
        <v>482400</v>
      </c>
      <c r="E63" s="75">
        <f t="shared" si="1"/>
        <v>0</v>
      </c>
    </row>
    <row r="64" spans="1:6" x14ac:dyDescent="0.25">
      <c r="A64" s="7" t="s">
        <v>53</v>
      </c>
      <c r="B64" s="11" t="s">
        <v>54</v>
      </c>
      <c r="C64" s="52">
        <v>441600</v>
      </c>
      <c r="D64" s="68">
        <v>441600</v>
      </c>
      <c r="E64" s="75">
        <f t="shared" si="1"/>
        <v>0</v>
      </c>
    </row>
    <row r="65" spans="1:6" x14ac:dyDescent="0.25">
      <c r="A65" s="7" t="s">
        <v>55</v>
      </c>
      <c r="B65" s="11" t="s">
        <v>15</v>
      </c>
      <c r="C65" s="52">
        <v>133363.20000000001</v>
      </c>
      <c r="D65" s="68">
        <v>133363.20000000001</v>
      </c>
      <c r="E65" s="75">
        <f t="shared" si="1"/>
        <v>0</v>
      </c>
    </row>
    <row r="66" spans="1:6" x14ac:dyDescent="0.25">
      <c r="A66" s="17" t="s">
        <v>103</v>
      </c>
      <c r="B66" s="16" t="s">
        <v>56</v>
      </c>
      <c r="C66" s="54">
        <v>100000</v>
      </c>
      <c r="D66" s="68">
        <v>81177</v>
      </c>
      <c r="E66" s="75">
        <f t="shared" si="1"/>
        <v>18823</v>
      </c>
    </row>
    <row r="67" spans="1:6" x14ac:dyDescent="0.25">
      <c r="A67" s="7" t="s">
        <v>119</v>
      </c>
      <c r="B67" s="15" t="s">
        <v>57</v>
      </c>
      <c r="C67" s="50">
        <v>50000</v>
      </c>
      <c r="D67" s="87">
        <f>10485+15487+8545</f>
        <v>34517</v>
      </c>
      <c r="E67" s="75">
        <f t="shared" si="1"/>
        <v>15483</v>
      </c>
    </row>
    <row r="68" spans="1:6" ht="29.25" customHeight="1" x14ac:dyDescent="0.25">
      <c r="A68" s="7" t="s">
        <v>58</v>
      </c>
      <c r="B68" s="27" t="s">
        <v>59</v>
      </c>
      <c r="C68" s="50">
        <v>120000</v>
      </c>
      <c r="D68" s="68">
        <v>121700</v>
      </c>
      <c r="E68" s="75">
        <f t="shared" si="1"/>
        <v>-1700</v>
      </c>
    </row>
    <row r="69" spans="1:6" x14ac:dyDescent="0.25">
      <c r="A69" s="10" t="s">
        <v>60</v>
      </c>
      <c r="B69" s="11" t="s">
        <v>61</v>
      </c>
      <c r="C69" s="52">
        <v>3520</v>
      </c>
      <c r="D69" s="68">
        <v>3872</v>
      </c>
      <c r="E69" s="75">
        <f t="shared" si="1"/>
        <v>-352</v>
      </c>
    </row>
    <row r="70" spans="1:6" x14ac:dyDescent="0.25">
      <c r="A70" s="10" t="s">
        <v>62</v>
      </c>
      <c r="B70" s="11" t="s">
        <v>98</v>
      </c>
      <c r="C70" s="52">
        <v>4600</v>
      </c>
      <c r="D70" s="68">
        <v>4600</v>
      </c>
      <c r="E70" s="75">
        <f t="shared" si="1"/>
        <v>0</v>
      </c>
    </row>
    <row r="71" spans="1:6" x14ac:dyDescent="0.25">
      <c r="A71" s="10" t="s">
        <v>63</v>
      </c>
      <c r="B71" s="11" t="s">
        <v>64</v>
      </c>
      <c r="C71" s="52">
        <v>21495</v>
      </c>
      <c r="D71" s="68">
        <v>21495</v>
      </c>
      <c r="E71" s="75">
        <f t="shared" si="1"/>
        <v>0</v>
      </c>
    </row>
    <row r="72" spans="1:6" s="43" customFormat="1" x14ac:dyDescent="0.25">
      <c r="A72" s="42" t="s">
        <v>82</v>
      </c>
      <c r="B72" s="44" t="s">
        <v>114</v>
      </c>
      <c r="C72" s="53">
        <v>30000</v>
      </c>
      <c r="D72" s="105">
        <f>5800+7650</f>
        <v>13450</v>
      </c>
      <c r="E72" s="75">
        <f t="shared" si="1"/>
        <v>16550</v>
      </c>
      <c r="F72" s="113"/>
    </row>
    <row r="73" spans="1:6" s="46" customFormat="1" x14ac:dyDescent="0.25">
      <c r="A73" s="82" t="s">
        <v>7</v>
      </c>
      <c r="B73" s="45" t="s">
        <v>93</v>
      </c>
      <c r="C73" s="54">
        <v>250000</v>
      </c>
      <c r="D73" s="68">
        <f>D74+D75</f>
        <v>15000</v>
      </c>
      <c r="E73" s="75">
        <f t="shared" si="1"/>
        <v>235000</v>
      </c>
      <c r="F73" s="109"/>
    </row>
    <row r="74" spans="1:6" s="46" customFormat="1" x14ac:dyDescent="0.25">
      <c r="A74" s="89"/>
      <c r="B74" s="90" t="s">
        <v>110</v>
      </c>
      <c r="C74" s="91"/>
      <c r="D74" s="106">
        <v>15000</v>
      </c>
      <c r="E74" s="93"/>
      <c r="F74" s="109"/>
    </row>
    <row r="75" spans="1:6" s="46" customFormat="1" x14ac:dyDescent="0.25">
      <c r="A75" s="89"/>
      <c r="B75" s="90"/>
      <c r="C75" s="91"/>
      <c r="D75" s="106"/>
      <c r="E75" s="93"/>
      <c r="F75" s="109"/>
    </row>
    <row r="76" spans="1:6" s="49" customFormat="1" x14ac:dyDescent="0.25">
      <c r="A76" s="17"/>
      <c r="B76" s="48"/>
      <c r="C76" s="54"/>
      <c r="D76" s="68"/>
      <c r="E76" s="72"/>
      <c r="F76" s="111"/>
    </row>
    <row r="77" spans="1:6" s="1" customFormat="1" x14ac:dyDescent="0.25">
      <c r="A77" s="28"/>
      <c r="B77" s="28" t="s">
        <v>65</v>
      </c>
      <c r="C77" s="60">
        <f>SUM(C21:C75)</f>
        <v>8061967.3500000006</v>
      </c>
      <c r="D77" s="69">
        <f>SUM(D21:D76)-D73-D42-D25</f>
        <v>7557624.3300000019</v>
      </c>
      <c r="E77" s="73"/>
      <c r="F77" s="112"/>
    </row>
    <row r="78" spans="1:6" s="1" customFormat="1" x14ac:dyDescent="0.25">
      <c r="A78" s="28"/>
      <c r="B78" s="28"/>
      <c r="C78" s="61"/>
      <c r="D78" s="69"/>
      <c r="E78" s="73"/>
      <c r="F78" s="112"/>
    </row>
    <row r="79" spans="1:6" s="1" customFormat="1" x14ac:dyDescent="0.25">
      <c r="A79" s="28"/>
      <c r="B79" s="28"/>
      <c r="C79" s="61"/>
      <c r="D79" s="69"/>
      <c r="E79" s="73"/>
      <c r="F79" s="112"/>
    </row>
    <row r="80" spans="1:6" s="1" customFormat="1" x14ac:dyDescent="0.25">
      <c r="A80" s="28"/>
      <c r="B80" s="98" t="s">
        <v>91</v>
      </c>
      <c r="C80" s="99"/>
      <c r="D80" s="100">
        <f>D18-D77</f>
        <v>754830.26999999862</v>
      </c>
      <c r="E80" s="73"/>
      <c r="F80" s="112"/>
    </row>
    <row r="81" spans="1:6" s="1" customFormat="1" x14ac:dyDescent="0.25">
      <c r="A81" s="28"/>
      <c r="B81" s="28"/>
      <c r="C81" s="61"/>
      <c r="D81" s="69"/>
      <c r="E81" s="73"/>
      <c r="F81" s="112"/>
    </row>
    <row r="82" spans="1:6" s="1" customFormat="1" x14ac:dyDescent="0.25">
      <c r="A82" s="13"/>
      <c r="B82" s="18"/>
      <c r="C82" s="60"/>
      <c r="D82" s="69"/>
      <c r="E82" s="73"/>
      <c r="F82" s="112"/>
    </row>
    <row r="83" spans="1:6" s="1" customFormat="1" x14ac:dyDescent="0.25">
      <c r="A83" s="13" t="s">
        <v>76</v>
      </c>
      <c r="B83" s="18" t="s">
        <v>66</v>
      </c>
      <c r="C83" s="60">
        <v>106398</v>
      </c>
      <c r="D83" s="69">
        <v>95232</v>
      </c>
      <c r="E83" s="88">
        <f>D83-C83</f>
        <v>-11166</v>
      </c>
      <c r="F83" s="112"/>
    </row>
    <row r="84" spans="1:6" s="1" customFormat="1" x14ac:dyDescent="0.25">
      <c r="A84" s="13"/>
      <c r="B84" s="29"/>
      <c r="C84" s="62"/>
      <c r="D84" s="69"/>
      <c r="E84" s="73"/>
      <c r="F84" s="112"/>
    </row>
    <row r="85" spans="1:6" s="1" customFormat="1" x14ac:dyDescent="0.25">
      <c r="A85" s="13"/>
      <c r="B85" s="31" t="s">
        <v>67</v>
      </c>
      <c r="C85" s="62"/>
      <c r="D85" s="69"/>
      <c r="E85" s="73"/>
      <c r="F85" s="112"/>
    </row>
    <row r="86" spans="1:6" s="1" customFormat="1" x14ac:dyDescent="0.25">
      <c r="A86" s="13"/>
      <c r="B86" s="30" t="s">
        <v>68</v>
      </c>
      <c r="C86" s="53">
        <v>2255040</v>
      </c>
      <c r="D86" s="69">
        <v>2102380.7999999998</v>
      </c>
      <c r="E86" s="88">
        <f>D86-C86</f>
        <v>-152659.20000000019</v>
      </c>
      <c r="F86" s="112"/>
    </row>
    <row r="87" spans="1:6" s="2" customFormat="1" x14ac:dyDescent="0.25">
      <c r="A87" s="9"/>
      <c r="B87" s="31"/>
      <c r="C87" s="63"/>
      <c r="D87" s="67"/>
      <c r="E87" s="76"/>
      <c r="F87" s="110"/>
    </row>
    <row r="88" spans="1:6" s="2" customFormat="1" x14ac:dyDescent="0.25">
      <c r="A88" s="9"/>
      <c r="B88" s="31" t="s">
        <v>69</v>
      </c>
      <c r="C88" s="64"/>
      <c r="D88" s="67"/>
      <c r="E88" s="76"/>
      <c r="F88" s="110"/>
    </row>
    <row r="89" spans="1:6" x14ac:dyDescent="0.25">
      <c r="A89" s="10" t="s">
        <v>4</v>
      </c>
      <c r="B89" s="32" t="s">
        <v>70</v>
      </c>
      <c r="C89" s="52" t="s">
        <v>84</v>
      </c>
      <c r="D89" s="66"/>
      <c r="E89" s="71"/>
    </row>
    <row r="90" spans="1:6" x14ac:dyDescent="0.25">
      <c r="A90" s="7" t="s">
        <v>5</v>
      </c>
      <c r="B90" s="15" t="s">
        <v>71</v>
      </c>
      <c r="C90" s="51" t="s">
        <v>72</v>
      </c>
      <c r="D90" s="66"/>
      <c r="E90" s="71"/>
    </row>
    <row r="91" spans="1:6" x14ac:dyDescent="0.25">
      <c r="A91" s="7" t="s">
        <v>6</v>
      </c>
      <c r="B91" s="15" t="s">
        <v>73</v>
      </c>
      <c r="C91" s="50" t="s">
        <v>72</v>
      </c>
      <c r="D91" s="66"/>
      <c r="E91" s="71"/>
    </row>
    <row r="92" spans="1:6" x14ac:dyDescent="0.25">
      <c r="B92" s="33"/>
    </row>
    <row r="93" spans="1:6" ht="14.25" customHeight="1" x14ac:dyDescent="0.25">
      <c r="B93" s="33"/>
    </row>
    <row r="94" spans="1:6" ht="12.75" customHeight="1" x14ac:dyDescent="0.25">
      <c r="B94" s="34"/>
    </row>
    <row r="96" spans="1:6" x14ac:dyDescent="0.25">
      <c r="B96" s="35"/>
      <c r="C96" s="39"/>
    </row>
  </sheetData>
  <mergeCells count="20">
    <mergeCell ref="B1:C4"/>
    <mergeCell ref="E6:E8"/>
    <mergeCell ref="D6:D8"/>
    <mergeCell ref="A20:C20"/>
    <mergeCell ref="A19:C19"/>
    <mergeCell ref="A5:C5"/>
    <mergeCell ref="B6:B8"/>
    <mergeCell ref="D56:D57"/>
    <mergeCell ref="A9:C9"/>
    <mergeCell ref="A10:C10"/>
    <mergeCell ref="A18:B18"/>
    <mergeCell ref="B43:C43"/>
    <mergeCell ref="B44:C44"/>
    <mergeCell ref="B45:C45"/>
    <mergeCell ref="B46:C46"/>
    <mergeCell ref="B47:C47"/>
    <mergeCell ref="B48:C48"/>
    <mergeCell ref="B52:C52"/>
    <mergeCell ref="B49:C49"/>
    <mergeCell ref="B50:C50"/>
  </mergeCells>
  <phoneticPr fontId="7" type="noConversion"/>
  <pageMargins left="0.11811023622047245" right="0.11811023622047245" top="0.19685039370078741" bottom="0.19685039370078741" header="0" footer="0"/>
  <pageSetup paperSize="9" scale="8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смета 2024г </vt:lpstr>
      <vt:lpstr>'смета 2024г '!Область_печати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cp:lastPrinted>2016-05-17T03:53:12Z</cp:lastPrinted>
  <dcterms:created xsi:type="dcterms:W3CDTF">2006-09-16T00:00:00Z</dcterms:created>
  <dcterms:modified xsi:type="dcterms:W3CDTF">2025-07-09T08:08:56Z</dcterms:modified>
</cp:coreProperties>
</file>